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Raummaße 1" sheetId="1" r:id="rId1"/>
    <sheet name="Raummaße 2" sheetId="2" r:id="rId2"/>
    <sheet name="Hohlmaße" sheetId="3" r:id="rId3"/>
    <sheet name="Raum- und Hohlmaße" sheetId="4" r:id="rId4"/>
  </sheets>
  <definedNames/>
  <calcPr fullCalcOnLoad="1"/>
</workbook>
</file>

<file path=xl/sharedStrings.xml><?xml version="1.0" encoding="utf-8"?>
<sst xmlns="http://schemas.openxmlformats.org/spreadsheetml/2006/main" count="232" uniqueCount="89">
  <si>
    <t>Raummaße 1</t>
  </si>
  <si>
    <t>m³</t>
  </si>
  <si>
    <t>100 dm³</t>
  </si>
  <si>
    <t>10 dm³</t>
  </si>
  <si>
    <t>dm³</t>
  </si>
  <si>
    <t>100 cm³</t>
  </si>
  <si>
    <t>10 cm³</t>
  </si>
  <si>
    <t>cm³</t>
  </si>
  <si>
    <t>100 mm³</t>
  </si>
  <si>
    <t>10 mm³</t>
  </si>
  <si>
    <t>mm³</t>
  </si>
  <si>
    <t xml:space="preserve">3,4 dm³ = </t>
  </si>
  <si>
    <t>=</t>
  </si>
  <si>
    <t xml:space="preserve"> cm³</t>
  </si>
  <si>
    <t xml:space="preserve">800 cm³ = </t>
  </si>
  <si>
    <t xml:space="preserve"> dm³</t>
  </si>
  <si>
    <t xml:space="preserve">0,7 m³ = </t>
  </si>
  <si>
    <t xml:space="preserve">56 dm³ = </t>
  </si>
  <si>
    <t xml:space="preserve"> m³</t>
  </si>
  <si>
    <t xml:space="preserve">0,085 dm³ = </t>
  </si>
  <si>
    <t xml:space="preserve">4 m³ 50 dm³ = </t>
  </si>
  <si>
    <t xml:space="preserve">16 dm³ 350 cm³ = </t>
  </si>
  <si>
    <t xml:space="preserve">7,008 m³ = </t>
  </si>
  <si>
    <t xml:space="preserve">12 cm³ 6 mm³ = </t>
  </si>
  <si>
    <t xml:space="preserve">8 m³ 95 dm³ = </t>
  </si>
  <si>
    <t xml:space="preserve">4 dm³ 37 cm³ = </t>
  </si>
  <si>
    <t xml:space="preserve"> mm³</t>
  </si>
  <si>
    <t xml:space="preserve">5 m³ 480 cm³ = </t>
  </si>
  <si>
    <t xml:space="preserve">29 dm³ 150cm³ = </t>
  </si>
  <si>
    <t xml:space="preserve">3 cm³ 800 mm³ = </t>
  </si>
  <si>
    <t xml:space="preserve">2 m³ 900 cm³ = </t>
  </si>
  <si>
    <t xml:space="preserve">1 m³ 1 dm³ 1 cm³ = </t>
  </si>
  <si>
    <t>Raummaße 2</t>
  </si>
  <si>
    <t xml:space="preserve">3500 cm³ = </t>
  </si>
  <si>
    <t xml:space="preserve">2,06 m³ = </t>
  </si>
  <si>
    <t xml:space="preserve">14,003 cm³ = </t>
  </si>
  <si>
    <t xml:space="preserve">0,82 dm³ = </t>
  </si>
  <si>
    <t xml:space="preserve">0,7755 m³ = </t>
  </si>
  <si>
    <t xml:space="preserve">43,86 dm³ = </t>
  </si>
  <si>
    <t xml:space="preserve">6,085 m³ = </t>
  </si>
  <si>
    <t xml:space="preserve">17907 cm³ = </t>
  </si>
  <si>
    <t xml:space="preserve">8,008 cm³ = </t>
  </si>
  <si>
    <t xml:space="preserve">49,9 cm³ = </t>
  </si>
  <si>
    <t>Hohlmaße</t>
  </si>
  <si>
    <t>10 hl</t>
  </si>
  <si>
    <t>hl</t>
  </si>
  <si>
    <t>10 l</t>
  </si>
  <si>
    <t>l</t>
  </si>
  <si>
    <t>dl</t>
  </si>
  <si>
    <t>cl</t>
  </si>
  <si>
    <t>ml</t>
  </si>
  <si>
    <t xml:space="preserve">35 l = </t>
  </si>
  <si>
    <t xml:space="preserve"> = </t>
  </si>
  <si>
    <t xml:space="preserve"> dl</t>
  </si>
  <si>
    <t xml:space="preserve">6 l = </t>
  </si>
  <si>
    <t xml:space="preserve"> cl</t>
  </si>
  <si>
    <t xml:space="preserve">200 ml = </t>
  </si>
  <si>
    <t xml:space="preserve"> l</t>
  </si>
  <si>
    <t xml:space="preserve">9,7 l = </t>
  </si>
  <si>
    <t xml:space="preserve">58 l = </t>
  </si>
  <si>
    <t xml:space="preserve"> hl</t>
  </si>
  <si>
    <t xml:space="preserve">8,7 hl = </t>
  </si>
  <si>
    <t xml:space="preserve">38 cl = </t>
  </si>
  <si>
    <t xml:space="preserve">35 ml = </t>
  </si>
  <si>
    <t xml:space="preserve">6 cl = </t>
  </si>
  <si>
    <t xml:space="preserve">7 dl 2 cl = </t>
  </si>
  <si>
    <t xml:space="preserve">4 hl 8 l = </t>
  </si>
  <si>
    <t xml:space="preserve">7,7 dl = </t>
  </si>
  <si>
    <t xml:space="preserve"> ml</t>
  </si>
  <si>
    <t xml:space="preserve">5,3 l = </t>
  </si>
  <si>
    <t xml:space="preserve">66 dl = </t>
  </si>
  <si>
    <t xml:space="preserve">2 l 38 ml = </t>
  </si>
  <si>
    <t xml:space="preserve">17 hl 5 l = </t>
  </si>
  <si>
    <t>Raum- und Hohlmaße</t>
  </si>
  <si>
    <t xml:space="preserve">25 l = </t>
  </si>
  <si>
    <t xml:space="preserve">3 cl = </t>
  </si>
  <si>
    <t xml:space="preserve">5 cm³ = </t>
  </si>
  <si>
    <t xml:space="preserve">280 dm³ = </t>
  </si>
  <si>
    <t xml:space="preserve">6,3 m³ = </t>
  </si>
  <si>
    <t xml:space="preserve">49 hl = </t>
  </si>
  <si>
    <t xml:space="preserve">800 ml = </t>
  </si>
  <si>
    <t xml:space="preserve">5,8 dm³ = </t>
  </si>
  <si>
    <t xml:space="preserve">6 dm³ 40 cm³ = </t>
  </si>
  <si>
    <t xml:space="preserve">1,75 m³ = </t>
  </si>
  <si>
    <t xml:space="preserve">7 l 2 dl = </t>
  </si>
  <si>
    <t xml:space="preserve">507 l = </t>
  </si>
  <si>
    <t xml:space="preserve">8 hl 3 l = </t>
  </si>
  <si>
    <t xml:space="preserve">35 dl = </t>
  </si>
  <si>
    <t xml:space="preserve">5 m³ 90 dm³ =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</si>
</sst>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00"/>
  </numFmts>
  <fonts count="5">
    <font>
      <sz val="10"/>
      <name val="Arial"/>
      <family val="2"/>
    </font>
    <font>
      <sz val="20"/>
      <color indexed="10"/>
      <name val="Wingdings"/>
      <family val="0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2" borderId="0" xfId="0" applyFill="1" applyAlignment="1">
      <alignment horizontal="right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right"/>
    </xf>
    <xf numFmtId="164" fontId="4" fillId="2" borderId="1" xfId="0" applyFont="1" applyFill="1" applyBorder="1" applyAlignment="1" applyProtection="1">
      <alignment/>
      <protection locked="0"/>
    </xf>
    <xf numFmtId="164" fontId="4" fillId="2" borderId="0" xfId="0" applyFont="1" applyFill="1" applyAlignment="1">
      <alignment horizontal="center"/>
    </xf>
    <xf numFmtId="164" fontId="4" fillId="2" borderId="0" xfId="0" applyFont="1" applyFill="1" applyAlignment="1">
      <alignment/>
    </xf>
    <xf numFmtId="164" fontId="1" fillId="2" borderId="0" xfId="0" applyFont="1" applyFill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/>
      <protection locked="0"/>
    </xf>
    <xf numFmtId="166" fontId="4" fillId="2" borderId="1" xfId="0" applyNumberFormat="1" applyFont="1" applyFill="1" applyBorder="1" applyAlignment="1" applyProtection="1">
      <alignment/>
      <protection locked="0"/>
    </xf>
    <xf numFmtId="164" fontId="0" fillId="4" borderId="0" xfId="0" applyFill="1" applyAlignment="1">
      <alignment horizontal="right"/>
    </xf>
    <xf numFmtId="164" fontId="0" fillId="4" borderId="0" xfId="0" applyFill="1" applyAlignment="1">
      <alignment/>
    </xf>
    <xf numFmtId="164" fontId="4" fillId="4" borderId="0" xfId="0" applyFont="1" applyFill="1" applyAlignment="1">
      <alignment/>
    </xf>
    <xf numFmtId="164" fontId="1" fillId="4" borderId="0" xfId="0" applyFont="1" applyFill="1" applyAlignment="1">
      <alignment horizontal="center"/>
    </xf>
    <xf numFmtId="164" fontId="2" fillId="4" borderId="0" xfId="0" applyFont="1" applyFill="1" applyAlignment="1">
      <alignment/>
    </xf>
    <xf numFmtId="164" fontId="4" fillId="4" borderId="0" xfId="0" applyFont="1" applyFill="1" applyAlignment="1">
      <alignment horizontal="right"/>
    </xf>
    <xf numFmtId="164" fontId="4" fillId="4" borderId="1" xfId="0" applyFont="1" applyFill="1" applyBorder="1" applyAlignment="1" applyProtection="1">
      <alignment/>
      <protection locked="0"/>
    </xf>
    <xf numFmtId="164" fontId="4" fillId="4" borderId="0" xfId="0" applyFont="1" applyFill="1" applyAlignment="1">
      <alignment horizontal="center"/>
    </xf>
    <xf numFmtId="164" fontId="1" fillId="4" borderId="0" xfId="0" applyFont="1" applyFill="1" applyAlignment="1" applyProtection="1">
      <alignment horizontal="center"/>
      <protection hidden="1"/>
    </xf>
    <xf numFmtId="164" fontId="0" fillId="5" borderId="0" xfId="0" applyFill="1" applyAlignment="1">
      <alignment/>
    </xf>
    <xf numFmtId="164" fontId="2" fillId="5" borderId="0" xfId="0" applyFont="1" applyFill="1" applyAlignment="1">
      <alignment/>
    </xf>
    <xf numFmtId="164" fontId="0" fillId="5" borderId="0" xfId="0" applyFill="1" applyBorder="1" applyAlignment="1">
      <alignment/>
    </xf>
    <xf numFmtId="164" fontId="4" fillId="5" borderId="0" xfId="0" applyFont="1" applyFill="1" applyAlignment="1">
      <alignment horizontal="right"/>
    </xf>
    <xf numFmtId="164" fontId="4" fillId="5" borderId="1" xfId="0" applyFont="1" applyFill="1" applyBorder="1" applyAlignment="1" applyProtection="1">
      <alignment/>
      <protection locked="0"/>
    </xf>
    <xf numFmtId="164" fontId="4" fillId="5" borderId="0" xfId="0" applyFont="1" applyFill="1" applyAlignment="1">
      <alignment horizontal="center"/>
    </xf>
    <xf numFmtId="164" fontId="4" fillId="5" borderId="0" xfId="0" applyFont="1" applyFill="1" applyAlignment="1">
      <alignment/>
    </xf>
    <xf numFmtId="164" fontId="1" fillId="5" borderId="0" xfId="0" applyFont="1" applyFill="1" applyAlignment="1" applyProtection="1">
      <alignment horizontal="center"/>
      <protection hidden="1"/>
    </xf>
    <xf numFmtId="165" fontId="4" fillId="5" borderId="1" xfId="0" applyNumberFormat="1" applyFont="1" applyFill="1" applyBorder="1" applyAlignment="1" applyProtection="1">
      <alignment/>
      <protection locked="0"/>
    </xf>
    <xf numFmtId="164" fontId="4" fillId="6" borderId="0" xfId="0" applyFont="1" applyFill="1" applyAlignment="1">
      <alignment horizontal="right"/>
    </xf>
    <xf numFmtId="164" fontId="0" fillId="6" borderId="0" xfId="0" applyFill="1" applyAlignment="1">
      <alignment/>
    </xf>
    <xf numFmtId="164" fontId="4" fillId="6" borderId="0" xfId="0" applyFont="1" applyFill="1" applyAlignment="1">
      <alignment/>
    </xf>
    <xf numFmtId="164" fontId="2" fillId="6" borderId="0" xfId="0" applyFont="1" applyFill="1" applyAlignment="1">
      <alignment/>
    </xf>
    <xf numFmtId="164" fontId="4" fillId="6" borderId="1" xfId="0" applyFont="1" applyFill="1" applyBorder="1" applyAlignment="1" applyProtection="1">
      <alignment/>
      <protection locked="0"/>
    </xf>
    <xf numFmtId="164" fontId="4" fillId="6" borderId="0" xfId="0" applyFont="1" applyFill="1" applyAlignment="1">
      <alignment horizontal="center"/>
    </xf>
    <xf numFmtId="164" fontId="1" fillId="6" borderId="0" xfId="0" applyFont="1" applyFill="1" applyAlignment="1" applyProtection="1">
      <alignment horizontal="center"/>
      <protection hidden="1"/>
    </xf>
    <xf numFmtId="165" fontId="4" fillId="6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workbookViewId="0" topLeftCell="A1">
      <selection activeCell="M4" sqref="M4"/>
    </sheetView>
  </sheetViews>
  <sheetFormatPr defaultColWidth="12.57421875" defaultRowHeight="12.75"/>
  <cols>
    <col min="1" max="1" width="26.421875" style="1" customWidth="1"/>
    <col min="2" max="11" width="7.140625" style="2" customWidth="1"/>
    <col min="12" max="12" width="5.7109375" style="3" customWidth="1"/>
    <col min="13" max="13" width="12.57421875" style="2" customWidth="1"/>
    <col min="14" max="14" width="7.421875" style="2" customWidth="1"/>
    <col min="15" max="15" width="11.57421875" style="4" customWidth="1"/>
    <col min="16" max="16384" width="11.57421875" style="2" customWidth="1"/>
  </cols>
  <sheetData>
    <row r="1" spans="3:6" ht="28.5" customHeight="1">
      <c r="C1" s="5" t="s">
        <v>0</v>
      </c>
      <c r="D1" s="5"/>
      <c r="E1" s="5"/>
      <c r="F1" s="5"/>
    </row>
    <row r="2" ht="15.75" customHeight="1"/>
    <row r="3" spans="2:11" ht="18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5" ht="20.25" customHeight="1">
      <c r="A4" s="7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9" t="s">
        <v>12</v>
      </c>
      <c r="M4" s="8"/>
      <c r="N4" s="10" t="s">
        <v>13</v>
      </c>
      <c r="O4" s="11">
        <f>IF(M4="","",IF(M4=3400,"",""))</f>
      </c>
    </row>
    <row r="5" spans="1:15" ht="20.25" customHeight="1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9" t="s">
        <v>12</v>
      </c>
      <c r="M5" s="8"/>
      <c r="N5" s="10" t="s">
        <v>15</v>
      </c>
      <c r="O5" s="11">
        <f>IF(M5="","",IF(M5=0.8,"",""))</f>
      </c>
    </row>
    <row r="6" spans="1:15" ht="20.25" customHeight="1">
      <c r="A6" s="7" t="s">
        <v>16</v>
      </c>
      <c r="B6" s="8"/>
      <c r="C6" s="8"/>
      <c r="D6" s="8"/>
      <c r="E6" s="8"/>
      <c r="F6" s="8"/>
      <c r="G6" s="8"/>
      <c r="H6" s="8"/>
      <c r="I6" s="8"/>
      <c r="J6" s="8"/>
      <c r="K6" s="8"/>
      <c r="L6" s="9" t="s">
        <v>12</v>
      </c>
      <c r="M6" s="8"/>
      <c r="N6" s="10" t="s">
        <v>15</v>
      </c>
      <c r="O6" s="11">
        <f>IF(M6="","",IF(M6=700,"",""))</f>
      </c>
    </row>
    <row r="7" spans="1:15" ht="20.25" customHeight="1">
      <c r="A7" s="7" t="s">
        <v>17</v>
      </c>
      <c r="B7" s="8"/>
      <c r="C7" s="8"/>
      <c r="D7" s="8"/>
      <c r="E7" s="8"/>
      <c r="F7" s="8"/>
      <c r="G7" s="8"/>
      <c r="H7" s="8"/>
      <c r="I7" s="8"/>
      <c r="J7" s="8"/>
      <c r="K7" s="8"/>
      <c r="L7" s="9" t="s">
        <v>12</v>
      </c>
      <c r="M7" s="12"/>
      <c r="N7" s="10" t="s">
        <v>18</v>
      </c>
      <c r="O7" s="11">
        <f>IF(M7="","",IF(M7=0.056,"",""))</f>
      </c>
    </row>
    <row r="8" spans="1:15" ht="20.25" customHeight="1">
      <c r="A8" s="7" t="s">
        <v>19</v>
      </c>
      <c r="B8" s="8"/>
      <c r="C8" s="8"/>
      <c r="D8" s="8"/>
      <c r="E8" s="8"/>
      <c r="F8" s="8"/>
      <c r="G8" s="8"/>
      <c r="H8" s="8"/>
      <c r="I8" s="8"/>
      <c r="J8" s="8"/>
      <c r="K8" s="8"/>
      <c r="L8" s="9" t="s">
        <v>12</v>
      </c>
      <c r="M8" s="8"/>
      <c r="N8" s="10" t="s">
        <v>13</v>
      </c>
      <c r="O8" s="11">
        <f>IF(M8="","",IF(M8=85,"",""))</f>
      </c>
    </row>
    <row r="9" spans="1:15" ht="20.25" customHeight="1">
      <c r="A9" s="7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  <c r="L9" s="9" t="s">
        <v>12</v>
      </c>
      <c r="M9" s="8"/>
      <c r="N9" s="10" t="s">
        <v>15</v>
      </c>
      <c r="O9" s="11">
        <f>IF(M9="","",IF(M9=4050,"",""))</f>
      </c>
    </row>
    <row r="10" spans="1:15" ht="20.25" customHeight="1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 t="s">
        <v>12</v>
      </c>
      <c r="M10" s="8"/>
      <c r="N10" s="10" t="s">
        <v>15</v>
      </c>
      <c r="O10" s="11">
        <f>IF(M10="","",IF(M10=16.35,"",""))</f>
      </c>
    </row>
    <row r="11" spans="1:15" ht="20.25" customHeight="1">
      <c r="A11" s="7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9" t="s">
        <v>12</v>
      </c>
      <c r="M11" s="8"/>
      <c r="N11" s="10" t="s">
        <v>15</v>
      </c>
      <c r="O11" s="11">
        <f>IF(M11="","",IF(M11=7008,"",""))</f>
      </c>
    </row>
    <row r="12" spans="1:15" ht="20.25" customHeight="1">
      <c r="A12" s="7" t="s">
        <v>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9" t="s">
        <v>12</v>
      </c>
      <c r="M12" s="12"/>
      <c r="N12" s="10" t="s">
        <v>13</v>
      </c>
      <c r="O12" s="11">
        <f>IF(M12="","",IF(M12=12.006,"",""))</f>
      </c>
    </row>
    <row r="13" spans="1:15" ht="20.25" customHeight="1">
      <c r="A13" s="7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 t="s">
        <v>12</v>
      </c>
      <c r="M13" s="12"/>
      <c r="N13" s="10" t="s">
        <v>18</v>
      </c>
      <c r="O13" s="11">
        <f>IF(M13="","",IF(M13=8.095,"",""))</f>
      </c>
    </row>
    <row r="14" spans="1:15" ht="20.25" customHeight="1">
      <c r="A14" s="7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 t="s">
        <v>12</v>
      </c>
      <c r="M14" s="8"/>
      <c r="N14" s="10" t="s">
        <v>26</v>
      </c>
      <c r="O14" s="11">
        <f>IF(M14="","",IF(M14=4037000,"",""))</f>
      </c>
    </row>
    <row r="15" spans="1:15" ht="20.25" customHeight="1">
      <c r="A15" s="7" t="s">
        <v>27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9" t="s">
        <v>12</v>
      </c>
      <c r="M15" s="8"/>
      <c r="N15" s="10" t="s">
        <v>13</v>
      </c>
      <c r="O15" s="11">
        <f>IF(M15="","",IF(M15=5000480,"",""))</f>
      </c>
    </row>
    <row r="16" spans="1:15" ht="20.25" customHeight="1">
      <c r="A16" s="7" t="s">
        <v>28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9" t="s">
        <v>12</v>
      </c>
      <c r="M16" s="8"/>
      <c r="N16" s="10" t="s">
        <v>15</v>
      </c>
      <c r="O16" s="11">
        <f>IF(M16="","",IF(M16=29.15,"",""))</f>
      </c>
    </row>
    <row r="17" spans="1:15" ht="20.25" customHeight="1">
      <c r="A17" s="7" t="s">
        <v>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 t="s">
        <v>12</v>
      </c>
      <c r="M17" s="8"/>
      <c r="N17" s="10" t="s">
        <v>13</v>
      </c>
      <c r="O17" s="11">
        <f>IF(M17="","",IF(M17=3.8,"",""))</f>
      </c>
    </row>
    <row r="18" spans="1:15" ht="20.25" customHeight="1">
      <c r="A18" s="7" t="s">
        <v>30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9" t="s">
        <v>12</v>
      </c>
      <c r="M18" s="13"/>
      <c r="N18" s="10" t="s">
        <v>18</v>
      </c>
      <c r="O18" s="11">
        <f>IF(M18="","",IF(M18=2.0009,"",""))</f>
      </c>
    </row>
    <row r="19" spans="1:15" ht="20.25" customHeight="1">
      <c r="A19" s="7" t="s">
        <v>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9" t="s">
        <v>12</v>
      </c>
      <c r="M19" s="12"/>
      <c r="N19" s="10" t="s">
        <v>15</v>
      </c>
      <c r="O19" s="11">
        <f>IF(M19="","",IF(M19=1001.001,"",""))</f>
      </c>
    </row>
  </sheetData>
  <sheetProtection sheet="1" objects="1" scenarios="1"/>
  <mergeCells count="1">
    <mergeCell ref="C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showGridLines="0" workbookViewId="0" topLeftCell="A1">
      <selection activeCell="M4" sqref="M4"/>
    </sheetView>
  </sheetViews>
  <sheetFormatPr defaultColWidth="12.57421875" defaultRowHeight="12.75"/>
  <cols>
    <col min="1" max="1" width="19.28125" style="14" customWidth="1"/>
    <col min="2" max="11" width="7.140625" style="15" customWidth="1"/>
    <col min="12" max="12" width="6.421875" style="15" customWidth="1"/>
    <col min="13" max="13" width="6.140625" style="15" customWidth="1"/>
    <col min="14" max="14" width="6.140625" style="16" customWidth="1"/>
    <col min="15" max="15" width="6.140625" style="15" customWidth="1"/>
    <col min="16" max="16" width="7.140625" style="16" customWidth="1"/>
    <col min="17" max="17" width="7.140625" style="17" customWidth="1"/>
    <col min="18" max="16384" width="11.57421875" style="15" customWidth="1"/>
  </cols>
  <sheetData>
    <row r="1" spans="3:6" ht="35.25" customHeight="1">
      <c r="C1" s="18" t="s">
        <v>32</v>
      </c>
      <c r="D1" s="18"/>
      <c r="E1" s="18"/>
      <c r="F1" s="18"/>
    </row>
    <row r="2" ht="12.75" customHeight="1"/>
    <row r="3" spans="2:11" ht="20.25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7" ht="23.25" customHeight="1">
      <c r="A4" s="19" t="s">
        <v>33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 t="s">
        <v>12</v>
      </c>
      <c r="M4" s="20"/>
      <c r="N4" s="16" t="s">
        <v>15</v>
      </c>
      <c r="O4" s="20"/>
      <c r="P4" s="16" t="s">
        <v>13</v>
      </c>
      <c r="Q4" s="22">
        <f>IF(OR(M4="",O4=""),"",IF(AND(M4=3,O4=500),"",""))</f>
      </c>
    </row>
    <row r="5" spans="1:17" ht="23.25" customHeight="1">
      <c r="A5" s="19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 t="s">
        <v>12</v>
      </c>
      <c r="M5" s="20"/>
      <c r="N5" s="16" t="s">
        <v>18</v>
      </c>
      <c r="O5" s="20"/>
      <c r="P5" s="16" t="s">
        <v>15</v>
      </c>
      <c r="Q5" s="22">
        <f>IF(O5="","",IF(AND(M5=0,O5=700),"",""))</f>
      </c>
    </row>
    <row r="6" spans="1:17" ht="23.25" customHeight="1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 t="s">
        <v>12</v>
      </c>
      <c r="M6" s="20"/>
      <c r="N6" s="16" t="s">
        <v>18</v>
      </c>
      <c r="O6" s="20"/>
      <c r="P6" s="16" t="s">
        <v>15</v>
      </c>
      <c r="Q6" s="22">
        <f>IF(OR(M6="",O6=""),"",IF(AND(M6=2,O6=60),"",""))</f>
      </c>
    </row>
    <row r="7" spans="1:17" ht="23.25" customHeight="1">
      <c r="A7" s="19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 t="s">
        <v>12</v>
      </c>
      <c r="M7" s="20"/>
      <c r="N7" s="16" t="s">
        <v>13</v>
      </c>
      <c r="O7" s="20"/>
      <c r="P7" s="16" t="s">
        <v>26</v>
      </c>
      <c r="Q7" s="22">
        <f>IF(OR(M7="",O7=""),"",IF(AND(M7=14,O7=3),"",""))</f>
      </c>
    </row>
    <row r="8" spans="1:17" ht="23.25" customHeight="1">
      <c r="A8" s="19" t="s">
        <v>36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 t="s">
        <v>12</v>
      </c>
      <c r="M8" s="20"/>
      <c r="N8" s="16" t="s">
        <v>15</v>
      </c>
      <c r="O8" s="20"/>
      <c r="P8" s="16" t="s">
        <v>13</v>
      </c>
      <c r="Q8" s="22">
        <f>IF(O8="","",IF(AND(M8=0,O8=820),"",""))</f>
      </c>
    </row>
    <row r="9" spans="1:17" ht="23.25" customHeight="1">
      <c r="A9" s="19" t="s">
        <v>37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 t="s">
        <v>12</v>
      </c>
      <c r="M9" s="20"/>
      <c r="N9" s="16" t="s">
        <v>15</v>
      </c>
      <c r="O9" s="20"/>
      <c r="P9" s="16" t="s">
        <v>13</v>
      </c>
      <c r="Q9" s="22">
        <f>IF(OR(M9="",O9=""),"",IF(AND(M9=775,O9=500),"",""))</f>
      </c>
    </row>
    <row r="10" spans="1:17" ht="23.25" customHeight="1">
      <c r="A10" s="19" t="s">
        <v>38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">
        <v>12</v>
      </c>
      <c r="M10" s="20"/>
      <c r="N10" s="16" t="s">
        <v>15</v>
      </c>
      <c r="O10" s="20"/>
      <c r="P10" s="16" t="s">
        <v>13</v>
      </c>
      <c r="Q10" s="22">
        <f>IF(OR(M10="",O10=""),"",IF(AND(M10=43,O10=860),"",""))</f>
      </c>
    </row>
    <row r="11" spans="1:17" ht="23.25" customHeight="1">
      <c r="A11" s="19" t="s">
        <v>39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 t="s">
        <v>12</v>
      </c>
      <c r="M11" s="20"/>
      <c r="N11" s="16" t="s">
        <v>18</v>
      </c>
      <c r="O11" s="20"/>
      <c r="P11" s="16" t="s">
        <v>15</v>
      </c>
      <c r="Q11" s="22">
        <f>IF(OR(M11="",O11=""),"",IF(AND(M11=6,O11=85),"",""))</f>
      </c>
    </row>
    <row r="12" spans="1:17" ht="23.25" customHeight="1">
      <c r="A12" s="19" t="s">
        <v>40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 t="s">
        <v>12</v>
      </c>
      <c r="M12" s="20"/>
      <c r="N12" s="16" t="s">
        <v>15</v>
      </c>
      <c r="O12" s="20"/>
      <c r="P12" s="16" t="s">
        <v>13</v>
      </c>
      <c r="Q12" s="22">
        <f>IF(OR(M12="",O12=""),"",IF(AND(M12=17,O12=907),"",""))</f>
      </c>
    </row>
    <row r="13" spans="1:17" ht="23.25" customHeight="1">
      <c r="A13" s="19" t="s">
        <v>41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 t="s">
        <v>12</v>
      </c>
      <c r="M13" s="20"/>
      <c r="N13" s="16" t="s">
        <v>13</v>
      </c>
      <c r="O13" s="20"/>
      <c r="P13" s="16" t="s">
        <v>26</v>
      </c>
      <c r="Q13" s="22">
        <f>IF(OR(M13="",O13=""),"",IF(AND(M13=8,O13=8),"",""))</f>
      </c>
    </row>
    <row r="14" spans="1:17" ht="23.25" customHeight="1">
      <c r="A14" s="19" t="s">
        <v>42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 t="s">
        <v>12</v>
      </c>
      <c r="M14" s="20"/>
      <c r="N14" s="16" t="s">
        <v>13</v>
      </c>
      <c r="O14" s="20"/>
      <c r="P14" s="16" t="s">
        <v>26</v>
      </c>
      <c r="Q14" s="22">
        <f>IF(OR(M14="",O14=""),"",IF(AND(M14=49,O14=900),"",""))</f>
      </c>
    </row>
  </sheetData>
  <sheetProtection sheet="1" objects="1" scenario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J4" sqref="J4"/>
    </sheetView>
  </sheetViews>
  <sheetFormatPr defaultColWidth="12.57421875" defaultRowHeight="12.75"/>
  <cols>
    <col min="1" max="1" width="16.28125" style="23" customWidth="1"/>
    <col min="2" max="8" width="11.57421875" style="23" customWidth="1"/>
    <col min="9" max="9" width="6.28125" style="23" customWidth="1"/>
    <col min="10" max="10" width="11.57421875" style="23" customWidth="1"/>
    <col min="11" max="11" width="5.28125" style="23" customWidth="1"/>
    <col min="12" max="12" width="9.00390625" style="23" customWidth="1"/>
    <col min="13" max="16384" width="11.57421875" style="23" customWidth="1"/>
  </cols>
  <sheetData>
    <row r="1" spans="3:6" ht="24.75">
      <c r="C1" s="24" t="s">
        <v>43</v>
      </c>
      <c r="D1" s="24"/>
      <c r="E1" s="24"/>
      <c r="F1" s="24"/>
    </row>
    <row r="3" spans="2:10" ht="19.5" customHeight="1">
      <c r="B3" s="6" t="s">
        <v>44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50</v>
      </c>
      <c r="J3" s="25"/>
    </row>
    <row r="4" spans="1:12" ht="20.25" customHeight="1">
      <c r="A4" s="26" t="s">
        <v>51</v>
      </c>
      <c r="B4" s="27"/>
      <c r="C4" s="27"/>
      <c r="D4" s="27"/>
      <c r="E4" s="27"/>
      <c r="F4" s="27"/>
      <c r="G4" s="27"/>
      <c r="H4" s="27"/>
      <c r="I4" s="28" t="s">
        <v>52</v>
      </c>
      <c r="J4" s="27"/>
      <c r="K4" s="29" t="s">
        <v>53</v>
      </c>
      <c r="L4" s="30">
        <f>IF(J4="","",IF(J4=350,"",""))</f>
      </c>
    </row>
    <row r="5" spans="1:12" ht="20.25" customHeight="1">
      <c r="A5" s="26" t="s">
        <v>54</v>
      </c>
      <c r="B5" s="27"/>
      <c r="C5" s="27"/>
      <c r="D5" s="27"/>
      <c r="E5" s="27"/>
      <c r="F5" s="27"/>
      <c r="G5" s="27"/>
      <c r="H5" s="27"/>
      <c r="I5" s="28" t="s">
        <v>52</v>
      </c>
      <c r="J5" s="27"/>
      <c r="K5" s="29" t="s">
        <v>55</v>
      </c>
      <c r="L5" s="30">
        <f>IF(J5="","",IF(J5=600,"",""))</f>
      </c>
    </row>
    <row r="6" spans="1:12" ht="20.25" customHeight="1">
      <c r="A6" s="26" t="s">
        <v>56</v>
      </c>
      <c r="B6" s="27"/>
      <c r="C6" s="27"/>
      <c r="D6" s="27"/>
      <c r="E6" s="27"/>
      <c r="F6" s="27"/>
      <c r="G6" s="27"/>
      <c r="H6" s="27"/>
      <c r="I6" s="28" t="s">
        <v>52</v>
      </c>
      <c r="J6" s="27"/>
      <c r="K6" s="29" t="s">
        <v>57</v>
      </c>
      <c r="L6" s="30">
        <f>IF(J6="","",IF(J6=0.2,"",""))</f>
      </c>
    </row>
    <row r="7" spans="1:12" ht="20.25" customHeight="1">
      <c r="A7" s="26" t="s">
        <v>58</v>
      </c>
      <c r="B7" s="27"/>
      <c r="C7" s="27"/>
      <c r="D7" s="27"/>
      <c r="E7" s="27"/>
      <c r="F7" s="27"/>
      <c r="G7" s="27"/>
      <c r="H7" s="27"/>
      <c r="I7" s="28" t="s">
        <v>52</v>
      </c>
      <c r="J7" s="27"/>
      <c r="K7" s="29" t="s">
        <v>53</v>
      </c>
      <c r="L7" s="30">
        <f>IF(J7="","",IF(J7=97,"",""))</f>
      </c>
    </row>
    <row r="8" spans="1:12" ht="20.25" customHeight="1">
      <c r="A8" s="26" t="s">
        <v>59</v>
      </c>
      <c r="B8" s="27"/>
      <c r="C8" s="27"/>
      <c r="D8" s="27"/>
      <c r="E8" s="27"/>
      <c r="F8" s="27"/>
      <c r="G8" s="27"/>
      <c r="H8" s="27"/>
      <c r="I8" s="28" t="s">
        <v>52</v>
      </c>
      <c r="J8" s="27"/>
      <c r="K8" s="29" t="s">
        <v>60</v>
      </c>
      <c r="L8" s="30">
        <f>IF(J8="","",IF(J8=0.58,"",""))</f>
      </c>
    </row>
    <row r="9" spans="1:12" ht="20.25" customHeight="1">
      <c r="A9" s="26" t="s">
        <v>61</v>
      </c>
      <c r="B9" s="27"/>
      <c r="C9" s="27"/>
      <c r="D9" s="27"/>
      <c r="E9" s="27"/>
      <c r="F9" s="27"/>
      <c r="G9" s="27"/>
      <c r="H9" s="27"/>
      <c r="I9" s="28" t="s">
        <v>52</v>
      </c>
      <c r="J9" s="27"/>
      <c r="K9" s="29" t="s">
        <v>57</v>
      </c>
      <c r="L9" s="30">
        <f>IF(J9="","",IF(J9=870,"",""))</f>
      </c>
    </row>
    <row r="10" spans="1:12" ht="20.25" customHeight="1">
      <c r="A10" s="26" t="s">
        <v>62</v>
      </c>
      <c r="B10" s="27"/>
      <c r="C10" s="27"/>
      <c r="D10" s="27"/>
      <c r="E10" s="27"/>
      <c r="F10" s="27"/>
      <c r="G10" s="27"/>
      <c r="H10" s="27"/>
      <c r="I10" s="28" t="s">
        <v>52</v>
      </c>
      <c r="J10" s="27"/>
      <c r="K10" s="29" t="s">
        <v>53</v>
      </c>
      <c r="L10" s="30">
        <f>IF(J10="","",IF(J10=3.8,"",""))</f>
      </c>
    </row>
    <row r="11" spans="1:12" ht="20.25" customHeight="1">
      <c r="A11" s="26" t="s">
        <v>63</v>
      </c>
      <c r="B11" s="27"/>
      <c r="C11" s="27"/>
      <c r="D11" s="27"/>
      <c r="E11" s="27"/>
      <c r="F11" s="27"/>
      <c r="G11" s="27"/>
      <c r="H11" s="27"/>
      <c r="I11" s="28" t="s">
        <v>52</v>
      </c>
      <c r="J11" s="31"/>
      <c r="K11" s="29" t="s">
        <v>57</v>
      </c>
      <c r="L11" s="30">
        <f>IF(J11="","",IF(J11=0.035,"",""))</f>
      </c>
    </row>
    <row r="12" spans="1:12" ht="20.25" customHeight="1">
      <c r="A12" s="26" t="s">
        <v>64</v>
      </c>
      <c r="B12" s="27"/>
      <c r="C12" s="27"/>
      <c r="D12" s="27"/>
      <c r="E12" s="27"/>
      <c r="F12" s="27"/>
      <c r="G12" s="27"/>
      <c r="H12" s="27"/>
      <c r="I12" s="28" t="s">
        <v>52</v>
      </c>
      <c r="J12" s="27"/>
      <c r="K12" s="29" t="s">
        <v>57</v>
      </c>
      <c r="L12" s="30">
        <f>IF(J12="","",IF(J12=0.06,"",""))</f>
      </c>
    </row>
    <row r="13" spans="1:12" ht="20.25" customHeight="1">
      <c r="A13" s="26" t="s">
        <v>65</v>
      </c>
      <c r="B13" s="27"/>
      <c r="C13" s="27"/>
      <c r="D13" s="27"/>
      <c r="E13" s="27"/>
      <c r="F13" s="27"/>
      <c r="G13" s="27"/>
      <c r="H13" s="27"/>
      <c r="I13" s="28" t="s">
        <v>52</v>
      </c>
      <c r="J13" s="27"/>
      <c r="K13" s="29" t="s">
        <v>57</v>
      </c>
      <c r="L13" s="30">
        <f>IF(J13="","",IF(J13=0.72,"",""))</f>
      </c>
    </row>
    <row r="14" spans="1:12" ht="20.25" customHeight="1">
      <c r="A14" s="26" t="s">
        <v>66</v>
      </c>
      <c r="B14" s="27"/>
      <c r="C14" s="27"/>
      <c r="D14" s="27"/>
      <c r="E14" s="27"/>
      <c r="F14" s="27"/>
      <c r="G14" s="27"/>
      <c r="H14" s="27"/>
      <c r="I14" s="28" t="s">
        <v>52</v>
      </c>
      <c r="J14" s="27"/>
      <c r="K14" s="29" t="s">
        <v>57</v>
      </c>
      <c r="L14" s="30">
        <f>IF(J14="","",IF(J14=408,"",""))</f>
      </c>
    </row>
    <row r="15" spans="1:12" ht="20.25" customHeight="1">
      <c r="A15" s="26" t="s">
        <v>67</v>
      </c>
      <c r="B15" s="27"/>
      <c r="C15" s="27"/>
      <c r="D15" s="27"/>
      <c r="E15" s="27"/>
      <c r="F15" s="27"/>
      <c r="G15" s="27"/>
      <c r="H15" s="27"/>
      <c r="I15" s="28" t="s">
        <v>52</v>
      </c>
      <c r="J15" s="27"/>
      <c r="K15" s="29" t="s">
        <v>68</v>
      </c>
      <c r="L15" s="30">
        <f>IF(J15="","",IF(J15=770,"",""))</f>
      </c>
    </row>
    <row r="16" spans="1:12" ht="20.25" customHeight="1">
      <c r="A16" s="26" t="s">
        <v>69</v>
      </c>
      <c r="B16" s="27"/>
      <c r="C16" s="27"/>
      <c r="D16" s="27"/>
      <c r="E16" s="27"/>
      <c r="F16" s="27"/>
      <c r="G16" s="27"/>
      <c r="H16" s="27"/>
      <c r="I16" s="28" t="s">
        <v>52</v>
      </c>
      <c r="J16" s="27"/>
      <c r="K16" s="29" t="s">
        <v>68</v>
      </c>
      <c r="L16" s="30">
        <f>IF(J16="","",IF(J16=5300,"",""))</f>
      </c>
    </row>
    <row r="17" spans="1:12" ht="20.25" customHeight="1">
      <c r="A17" s="26" t="s">
        <v>70</v>
      </c>
      <c r="B17" s="27"/>
      <c r="C17" s="27"/>
      <c r="D17" s="27"/>
      <c r="E17" s="27"/>
      <c r="F17" s="27"/>
      <c r="G17" s="27"/>
      <c r="H17" s="27"/>
      <c r="I17" s="28" t="s">
        <v>52</v>
      </c>
      <c r="J17" s="27"/>
      <c r="K17" s="29" t="s">
        <v>57</v>
      </c>
      <c r="L17" s="30">
        <f>IF(J17="","",IF(J17=6.6,"",""))</f>
      </c>
    </row>
    <row r="18" spans="1:12" ht="20.25" customHeight="1">
      <c r="A18" s="26" t="s">
        <v>71</v>
      </c>
      <c r="B18" s="27"/>
      <c r="C18" s="27"/>
      <c r="D18" s="27"/>
      <c r="E18" s="27"/>
      <c r="F18" s="27"/>
      <c r="G18" s="27"/>
      <c r="H18" s="27"/>
      <c r="I18" s="28" t="s">
        <v>52</v>
      </c>
      <c r="J18" s="31"/>
      <c r="K18" s="29" t="s">
        <v>57</v>
      </c>
      <c r="L18" s="30">
        <f>IF(J18="","",IF(J18=2.038,"",""))</f>
      </c>
    </row>
    <row r="19" spans="1:12" ht="20.25" customHeight="1">
      <c r="A19" s="26" t="s">
        <v>72</v>
      </c>
      <c r="B19" s="27"/>
      <c r="C19" s="27"/>
      <c r="D19" s="27"/>
      <c r="E19" s="27"/>
      <c r="F19" s="27"/>
      <c r="G19" s="27"/>
      <c r="H19" s="27"/>
      <c r="I19" s="28" t="s">
        <v>52</v>
      </c>
      <c r="J19" s="27"/>
      <c r="K19" s="29" t="s">
        <v>60</v>
      </c>
      <c r="L19" s="30">
        <f>IF(J19="","",IF(J19=17.05,"",""))</f>
      </c>
    </row>
  </sheetData>
  <sheetProtection sheet="1" objects="1" scenario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M5" sqref="M5"/>
    </sheetView>
  </sheetViews>
  <sheetFormatPr defaultColWidth="12.57421875" defaultRowHeight="12.75"/>
  <cols>
    <col min="1" max="1" width="21.7109375" style="32" customWidth="1"/>
    <col min="2" max="11" width="7.57421875" style="33" customWidth="1"/>
    <col min="12" max="12" width="7.140625" style="33" customWidth="1"/>
    <col min="13" max="13" width="11.57421875" style="34" customWidth="1"/>
    <col min="14" max="14" width="7.28125" style="34" customWidth="1"/>
    <col min="15" max="15" width="9.28125" style="33" customWidth="1"/>
    <col min="16" max="16384" width="11.57421875" style="33" customWidth="1"/>
  </cols>
  <sheetData>
    <row r="1" ht="24.75">
      <c r="C1" s="35" t="s">
        <v>73</v>
      </c>
    </row>
    <row r="3" spans="2:11" ht="19.5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2:11" ht="19.5" customHeight="1">
      <c r="B4" s="6"/>
      <c r="C4" s="6" t="s">
        <v>45</v>
      </c>
      <c r="D4" s="6" t="s">
        <v>46</v>
      </c>
      <c r="E4" s="6" t="s">
        <v>47</v>
      </c>
      <c r="F4" s="6" t="s">
        <v>48</v>
      </c>
      <c r="G4" s="6" t="s">
        <v>49</v>
      </c>
      <c r="H4" s="6" t="s">
        <v>50</v>
      </c>
      <c r="I4" s="6"/>
      <c r="J4" s="6"/>
      <c r="K4" s="6"/>
    </row>
    <row r="5" spans="1:15" ht="20.25" customHeight="1">
      <c r="A5" s="32" t="s">
        <v>74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 t="s">
        <v>12</v>
      </c>
      <c r="M5" s="36"/>
      <c r="N5" s="34" t="s">
        <v>15</v>
      </c>
      <c r="O5" s="38">
        <f>IF(M5="","",IF(M5=25,"",""))</f>
      </c>
    </row>
    <row r="6" spans="1:15" ht="20.25" customHeight="1">
      <c r="A6" s="32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 t="s">
        <v>12</v>
      </c>
      <c r="M6" s="36"/>
      <c r="N6" s="34" t="s">
        <v>13</v>
      </c>
      <c r="O6" s="38">
        <f>IF(M6="","",IF(M6=30,"",""))</f>
      </c>
    </row>
    <row r="7" spans="1:15" ht="20.25" customHeight="1">
      <c r="A7" s="32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 t="s">
        <v>12</v>
      </c>
      <c r="M7" s="36"/>
      <c r="N7" s="34" t="s">
        <v>68</v>
      </c>
      <c r="O7" s="38">
        <f>IF(M7="","",IF(M7=5,"",""))</f>
      </c>
    </row>
    <row r="8" spans="1:15" ht="20.25" customHeight="1">
      <c r="A8" s="32" t="s">
        <v>77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 t="s">
        <v>12</v>
      </c>
      <c r="M8" s="36"/>
      <c r="N8" s="34" t="s">
        <v>60</v>
      </c>
      <c r="O8" s="38">
        <f>IF(M8="","",IF(M8=2.8,"",""))</f>
      </c>
    </row>
    <row r="9" spans="1:15" ht="20.25" customHeight="1">
      <c r="A9" s="32" t="s">
        <v>78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7" t="s">
        <v>12</v>
      </c>
      <c r="M9" s="36"/>
      <c r="N9" s="34" t="s">
        <v>57</v>
      </c>
      <c r="O9" s="38">
        <f>IF(M9="","",IF(M9=6300,"",""))</f>
      </c>
    </row>
    <row r="10" spans="1:15" ht="20.25" customHeight="1">
      <c r="A10" s="32" t="s">
        <v>79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 t="s">
        <v>12</v>
      </c>
      <c r="M10" s="36"/>
      <c r="N10" s="34" t="s">
        <v>18</v>
      </c>
      <c r="O10" s="38">
        <f>IF(M10="","",IF(M10=4.9,"",""))</f>
      </c>
    </row>
    <row r="11" spans="1:15" ht="20.25" customHeight="1">
      <c r="A11" s="32" t="s">
        <v>80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 t="s">
        <v>12</v>
      </c>
      <c r="M11" s="36"/>
      <c r="N11" s="34" t="s">
        <v>15</v>
      </c>
      <c r="O11" s="38">
        <f>IF(M11="","",IF(M11=0.8,"",""))</f>
      </c>
    </row>
    <row r="12" spans="1:15" ht="20.25" customHeight="1">
      <c r="A12" s="32" t="s">
        <v>81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 t="s">
        <v>12</v>
      </c>
      <c r="M12" s="36"/>
      <c r="N12" s="34" t="s">
        <v>57</v>
      </c>
      <c r="O12" s="38">
        <f>IF(M12="","",IF(M12=5.8,"",""))</f>
      </c>
    </row>
    <row r="13" spans="1:15" ht="20.25" customHeight="1">
      <c r="A13" s="32" t="s">
        <v>82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 t="s">
        <v>12</v>
      </c>
      <c r="M13" s="36"/>
      <c r="N13" s="34" t="s">
        <v>68</v>
      </c>
      <c r="O13" s="38">
        <f>IF(M13="","",IF(M13=6040,"",""))</f>
      </c>
    </row>
    <row r="14" spans="1:15" ht="20.25" customHeight="1">
      <c r="A14" s="32" t="s">
        <v>83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 t="s">
        <v>12</v>
      </c>
      <c r="M14" s="36"/>
      <c r="N14" s="34" t="s">
        <v>60</v>
      </c>
      <c r="O14" s="38">
        <f>IF(M14="","",IF(M14=17.5,"",""))</f>
      </c>
    </row>
    <row r="15" spans="1:15" ht="20.25" customHeight="1">
      <c r="A15" s="32" t="s">
        <v>84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 t="s">
        <v>12</v>
      </c>
      <c r="M15" s="36"/>
      <c r="N15" s="34" t="s">
        <v>13</v>
      </c>
      <c r="O15" s="38">
        <f>IF(M15="","",IF(M15=7200,"",""))</f>
      </c>
    </row>
    <row r="16" spans="1:15" ht="20.25" customHeight="1">
      <c r="A16" s="32" t="s">
        <v>85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 t="s">
        <v>12</v>
      </c>
      <c r="M16" s="39"/>
      <c r="N16" s="34" t="s">
        <v>18</v>
      </c>
      <c r="O16" s="38">
        <f>IF(M16="","",IF(M16=0.507,"",""))</f>
      </c>
    </row>
    <row r="17" spans="1:15" ht="20.25" customHeight="1">
      <c r="A17" s="32" t="s">
        <v>86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 t="s">
        <v>12</v>
      </c>
      <c r="M17" s="39"/>
      <c r="N17" s="34" t="s">
        <v>18</v>
      </c>
      <c r="O17" s="38">
        <f>IF(M17="","",IF(M17=0.803,"",""))</f>
      </c>
    </row>
    <row r="18" spans="1:15" ht="20.25" customHeight="1">
      <c r="A18" s="32" t="s">
        <v>87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 t="s">
        <v>12</v>
      </c>
      <c r="M18" s="36"/>
      <c r="N18" s="34" t="s">
        <v>15</v>
      </c>
      <c r="O18" s="38">
        <f>IF(M18="","",IF(M18=3.5,"",""))</f>
      </c>
    </row>
    <row r="19" spans="1:15" ht="20.25" customHeight="1">
      <c r="A19" s="32" t="s">
        <v>88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 t="s">
        <v>12</v>
      </c>
      <c r="M19" s="36"/>
      <c r="N19" s="34" t="s">
        <v>57</v>
      </c>
      <c r="O19" s="38">
        <f>IF(M19="","",IF(M19=5090,"",""))</f>
      </c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2009-05-24T10:58:01Z</dcterms:created>
  <dcterms:modified xsi:type="dcterms:W3CDTF">2009-05-24T16:03:12Z</dcterms:modified>
  <cp:category/>
  <cp:version/>
  <cp:contentType/>
  <cp:contentStatus/>
  <cp:revision>7</cp:revision>
</cp:coreProperties>
</file>